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10pu19\Desktop\計算書類一式\"/>
    </mc:Choice>
  </mc:AlternateContent>
  <xr:revisionPtr revIDLastSave="0" documentId="8_{765AE3B9-9F9B-4D5F-AF03-F31243498749}" xr6:coauthVersionLast="47" xr6:coauthVersionMax="47" xr10:uidLastSave="{00000000-0000-0000-0000-000000000000}"/>
  <bookViews>
    <workbookView xWindow="-120" yWindow="-120" windowWidth="20730" windowHeight="11310" xr2:uid="{621E48E0-59E9-4D77-80FA-177412CF4B18}"/>
  </bookViews>
  <sheets>
    <sheet name="社会福祉事業" sheetId="1" r:id="rId1"/>
  </sheets>
  <definedNames>
    <definedName name="_xlnm.Print_Titles" localSheetId="0">社会福祉事業!$1:$7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4" i="1" l="1"/>
  <c r="I44" i="1" s="1"/>
  <c r="H41" i="1"/>
  <c r="F41" i="1"/>
  <c r="E41" i="1"/>
  <c r="G41" i="1" s="1"/>
  <c r="I41" i="1" s="1"/>
  <c r="G40" i="1"/>
  <c r="I40" i="1" s="1"/>
  <c r="G39" i="1"/>
  <c r="I39" i="1" s="1"/>
  <c r="I38" i="1"/>
  <c r="G38" i="1"/>
  <c r="H37" i="1"/>
  <c r="H42" i="1" s="1"/>
  <c r="F37" i="1"/>
  <c r="G37" i="1" s="1"/>
  <c r="I37" i="1" s="1"/>
  <c r="I42" i="1" s="1"/>
  <c r="E37" i="1"/>
  <c r="E42" i="1" s="1"/>
  <c r="G36" i="1"/>
  <c r="I36" i="1" s="1"/>
  <c r="G35" i="1"/>
  <c r="I35" i="1" s="1"/>
  <c r="G34" i="1"/>
  <c r="I34" i="1" s="1"/>
  <c r="H32" i="1"/>
  <c r="F32" i="1"/>
  <c r="G32" i="1" s="1"/>
  <c r="I32" i="1" s="1"/>
  <c r="E32" i="1"/>
  <c r="G31" i="1"/>
  <c r="I31" i="1" s="1"/>
  <c r="G30" i="1"/>
  <c r="I30" i="1" s="1"/>
  <c r="G29" i="1"/>
  <c r="I29" i="1" s="1"/>
  <c r="I28" i="1"/>
  <c r="G28" i="1"/>
  <c r="G27" i="1"/>
  <c r="I27" i="1" s="1"/>
  <c r="H26" i="1"/>
  <c r="H33" i="1" s="1"/>
  <c r="F26" i="1"/>
  <c r="F33" i="1" s="1"/>
  <c r="E26" i="1"/>
  <c r="E33" i="1" s="1"/>
  <c r="G33" i="1" s="1"/>
  <c r="I25" i="1"/>
  <c r="G25" i="1"/>
  <c r="I24" i="1"/>
  <c r="G24" i="1"/>
  <c r="G23" i="1"/>
  <c r="I23" i="1" s="1"/>
  <c r="G22" i="1"/>
  <c r="I22" i="1" s="1"/>
  <c r="H20" i="1"/>
  <c r="G20" i="1"/>
  <c r="I20" i="1" s="1"/>
  <c r="F20" i="1"/>
  <c r="E20" i="1"/>
  <c r="I19" i="1"/>
  <c r="G19" i="1"/>
  <c r="G18" i="1"/>
  <c r="I18" i="1" s="1"/>
  <c r="G17" i="1"/>
  <c r="I17" i="1" s="1"/>
  <c r="I16" i="1"/>
  <c r="G16" i="1"/>
  <c r="I15" i="1"/>
  <c r="G15" i="1"/>
  <c r="G14" i="1"/>
  <c r="I14" i="1" s="1"/>
  <c r="H13" i="1"/>
  <c r="H21" i="1" s="1"/>
  <c r="F13" i="1"/>
  <c r="F21" i="1" s="1"/>
  <c r="E13" i="1"/>
  <c r="G13" i="1" s="1"/>
  <c r="I13" i="1" s="1"/>
  <c r="I21" i="1" s="1"/>
  <c r="I12" i="1"/>
  <c r="G12" i="1"/>
  <c r="G11" i="1"/>
  <c r="I11" i="1" s="1"/>
  <c r="I10" i="1"/>
  <c r="G10" i="1"/>
  <c r="G9" i="1"/>
  <c r="I9" i="1" s="1"/>
  <c r="I8" i="1"/>
  <c r="G8" i="1"/>
  <c r="F43" i="1" l="1"/>
  <c r="F45" i="1" s="1"/>
  <c r="H43" i="1"/>
  <c r="H45" i="1" s="1"/>
  <c r="G42" i="1"/>
  <c r="I43" i="1"/>
  <c r="I45" i="1" s="1"/>
  <c r="F42" i="1"/>
  <c r="G26" i="1"/>
  <c r="I26" i="1" s="1"/>
  <c r="I33" i="1" s="1"/>
  <c r="E21" i="1"/>
  <c r="G21" i="1" l="1"/>
  <c r="E43" i="1"/>
  <c r="G43" i="1" l="1"/>
  <c r="E45" i="1"/>
  <c r="G45" i="1" s="1"/>
</calcChain>
</file>

<file path=xl/sharedStrings.xml><?xml version="1.0" encoding="utf-8"?>
<sst xmlns="http://schemas.openxmlformats.org/spreadsheetml/2006/main" count="57" uniqueCount="53">
  <si>
    <t>第一号第三様式（第十七条第四項関係）</t>
    <rPh sb="0" eb="1">
      <t>ダイ</t>
    </rPh>
    <rPh sb="1" eb="2">
      <t>イチ</t>
    </rPh>
    <rPh sb="2" eb="3">
      <t>ゴウ</t>
    </rPh>
    <rPh sb="3" eb="4">
      <t>ダイ</t>
    </rPh>
    <rPh sb="4" eb="5">
      <t>サン</t>
    </rPh>
    <rPh sb="5" eb="7">
      <t>ヨウシキ</t>
    </rPh>
    <phoneticPr fontId="4"/>
  </si>
  <si>
    <t>社会福祉事業区分  資金収支内訳表</t>
    <phoneticPr fontId="4"/>
  </si>
  <si>
    <t>（自）令和5年4月1日  （至）令和6年3月31日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</si>
  <si>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</si>
  <si>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</si>
  <si>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光の森こども園</t>
    <phoneticPr fontId="1"/>
  </si>
  <si>
    <t>本部</t>
    <phoneticPr fontId="1"/>
  </si>
  <si>
    <t>合計</t>
    <rPh sb="0" eb="2">
      <t>ゴウケイ</t>
    </rPh>
    <phoneticPr fontId="2"/>
  </si>
  <si>
    <t>内部取引消去</t>
    <rPh sb="0" eb="2">
      <t>ナイブ</t>
    </rPh>
    <rPh sb="2" eb="4">
      <t>トリヒキ</t>
    </rPh>
    <rPh sb="4" eb="6">
      <t>ショウキョ</t>
    </rPh>
    <phoneticPr fontId="2"/>
  </si>
  <si>
    <t>事業区分合計</t>
    <rPh sb="0" eb="2">
      <t>ジギョウ</t>
    </rPh>
    <rPh sb="2" eb="4">
      <t>クブン</t>
    </rPh>
    <rPh sb="4" eb="6">
      <t>ゴウケイ</t>
    </rPh>
    <phoneticPr fontId="2"/>
  </si>
  <si>
    <t>事業活動による収支</t>
  </si>
  <si>
    <t>収入</t>
  </si>
  <si>
    <t>保育事業収入</t>
  </si>
  <si>
    <t>借入金利息補助金収入</t>
  </si>
  <si>
    <t>経常経費寄附金収入</t>
  </si>
  <si>
    <t>受取利息配当金収入</t>
  </si>
  <si>
    <t>その他の収入</t>
  </si>
  <si>
    <t>事業活動収入計（１）</t>
  </si>
  <si>
    <t>支出</t>
  </si>
  <si>
    <t>人件費支出</t>
  </si>
  <si>
    <t>事業費支出</t>
  </si>
  <si>
    <t>事務費支出</t>
  </si>
  <si>
    <t>支払利息支出</t>
  </si>
  <si>
    <t>その他の支出</t>
  </si>
  <si>
    <t>流動資産評価損等による資金減少額</t>
  </si>
  <si>
    <t>事業活動支出計（２）</t>
  </si>
  <si>
    <t>事業活動資金収支差額（３）＝（１）－（２）</t>
  </si>
  <si>
    <t>施設整備等による収支</t>
  </si>
  <si>
    <t>施設整備等補助金収入</t>
  </si>
  <si>
    <t>設備資金借入金収入</t>
  </si>
  <si>
    <t>固定資産売却収入</t>
  </si>
  <si>
    <t>その他の施設整備等による収入</t>
  </si>
  <si>
    <t>施設整備等収入計（４）</t>
  </si>
  <si>
    <t>設備資金借入金元金償還支出</t>
  </si>
  <si>
    <t>固定資産取得支出</t>
  </si>
  <si>
    <t>固定資産除却・廃棄支出</t>
  </si>
  <si>
    <t>ファイナンス・リース債務の返済支出</t>
  </si>
  <si>
    <t>その他の施設整備等による支出</t>
  </si>
  <si>
    <t>施設整備等支出計（５）</t>
  </si>
  <si>
    <t>施設整備等資金収支差額（６）＝（４）－（５）</t>
  </si>
  <si>
    <t>その他の活動による収支</t>
  </si>
  <si>
    <t>積立資産取崩収入</t>
  </si>
  <si>
    <t>拠点区分間繰入金収入</t>
  </si>
  <si>
    <t>その他の活動による収入</t>
  </si>
  <si>
    <t>その他の活動収入計（７）</t>
  </si>
  <si>
    <t>積立資産支出</t>
  </si>
  <si>
    <t>拠点区分間繰入金支出</t>
  </si>
  <si>
    <t>その他の活動による支出</t>
  </si>
  <si>
    <t>その他の活動支出計（８）</t>
  </si>
  <si>
    <t>その他の活動資金収支差額（９）＝（７）－（８）</t>
  </si>
  <si>
    <t>当期資金収支差額合計（１０）＝（３）＋（６）＋（９）</t>
    <phoneticPr fontId="1"/>
  </si>
  <si>
    <t>前期末支払資金残高（１１）</t>
    <phoneticPr fontId="1"/>
  </si>
  <si>
    <t>当期末支払資金残高（１０）＋（１１）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</si>
</sst>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4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49" fontId="7" fillId="0" borderId="1" xfId="1" applyNumberFormat="1" applyFont="1" applyBorder="1" applyAlignment="1">
      <alignment horizontal="center" vertical="center" shrinkToFit="1"/>
    </xf>
    <xf numFmtId="49" fontId="7" fillId="0" borderId="2" xfId="1" applyNumberFormat="1" applyFont="1" applyBorder="1" applyAlignment="1">
      <alignment horizontal="center" vertical="center" shrinkToFit="1"/>
    </xf>
    <xf numFmtId="49" fontId="7" fillId="0" borderId="3" xfId="1" applyNumberFormat="1" applyFont="1" applyBorder="1" applyAlignment="1">
      <alignment horizontal="center" vertical="center" shrinkToFit="1"/>
    </xf>
    <xf numFmtId="49" fontId="7" fillId="0" borderId="4" xfId="1" applyNumberFormat="1" applyFont="1" applyBorder="1" applyAlignment="1">
      <alignment horizontal="center" vertical="center" wrapText="1" shrinkToFit="1"/>
    </xf>
    <xf numFmtId="49" fontId="7" fillId="0" borderId="4" xfId="1" applyNumberFormat="1" applyFont="1" applyBorder="1" applyAlignment="1">
      <alignment horizontal="center" vertical="center" shrinkToFit="1"/>
    </xf>
    <xf numFmtId="0" fontId="7" fillId="0" borderId="5" xfId="2" applyFont="1" applyBorder="1" applyAlignment="1">
      <alignment vertical="center" textRotation="255"/>
    </xf>
    <xf numFmtId="0" fontId="7" fillId="0" borderId="5" xfId="2" applyFont="1" applyBorder="1" applyAlignment="1">
      <alignment vertical="center" shrinkToFit="1"/>
    </xf>
    <xf numFmtId="176" fontId="9" fillId="0" borderId="5" xfId="2" applyNumberFormat="1" applyFont="1" applyBorder="1" applyAlignment="1" applyProtection="1">
      <alignment vertical="center" shrinkToFit="1"/>
      <protection locked="0"/>
    </xf>
    <xf numFmtId="176" fontId="9" fillId="0" borderId="5" xfId="0" applyNumberFormat="1" applyFont="1" applyBorder="1" applyProtection="1">
      <alignment vertical="center"/>
      <protection locked="0"/>
    </xf>
    <xf numFmtId="0" fontId="7" fillId="0" borderId="6" xfId="2" applyFont="1" applyBorder="1" applyAlignment="1">
      <alignment vertical="center" textRotation="255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176" fontId="9" fillId="0" borderId="6" xfId="0" applyNumberFormat="1" applyFont="1" applyBorder="1" applyProtection="1">
      <alignment vertical="center"/>
      <protection locked="0"/>
    </xf>
    <xf numFmtId="176" fontId="9" fillId="0" borderId="7" xfId="0" applyNumberFormat="1" applyFont="1" applyBorder="1" applyProtection="1">
      <alignment vertical="center"/>
      <protection locked="0"/>
    </xf>
    <xf numFmtId="0" fontId="7" fillId="0" borderId="7" xfId="2" applyFont="1" applyBorder="1" applyAlignment="1">
      <alignment vertical="center" textRotation="255"/>
    </xf>
    <xf numFmtId="0" fontId="7" fillId="0" borderId="4" xfId="2" applyFont="1" applyBorder="1" applyAlignment="1">
      <alignment vertical="center" shrinkToFit="1"/>
    </xf>
    <xf numFmtId="176" fontId="9" fillId="0" borderId="4" xfId="2" applyNumberFormat="1" applyFont="1" applyBorder="1" applyAlignment="1" applyProtection="1">
      <alignment vertical="center" shrinkToFit="1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2" xfId="2" applyFont="1" applyBorder="1" applyAlignment="1">
      <alignment vertical="center"/>
    </xf>
    <xf numFmtId="0" fontId="7" fillId="0" borderId="3" xfId="2" applyFont="1" applyBorder="1" applyAlignment="1">
      <alignment vertical="center" shrinkToFit="1"/>
    </xf>
    <xf numFmtId="176" fontId="9" fillId="0" borderId="3" xfId="2" applyNumberFormat="1" applyFont="1" applyBorder="1" applyAlignment="1" applyProtection="1">
      <alignment vertical="center" shrinkToFit="1"/>
      <protection locked="0"/>
    </xf>
    <xf numFmtId="0" fontId="7" fillId="0" borderId="1" xfId="2" applyFont="1" applyBorder="1" applyAlignment="1">
      <alignment vertical="center"/>
    </xf>
    <xf numFmtId="0" fontId="7" fillId="0" borderId="6" xfId="2" applyFont="1" applyBorder="1" applyAlignment="1">
      <alignment vertical="top" shrinkToFit="1"/>
    </xf>
    <xf numFmtId="176" fontId="9" fillId="0" borderId="6" xfId="2" applyNumberFormat="1" applyFont="1" applyBorder="1" applyAlignment="1" applyProtection="1">
      <alignment vertical="top" shrinkToFit="1"/>
      <protection locked="0"/>
    </xf>
    <xf numFmtId="0" fontId="7" fillId="0" borderId="4" xfId="2" applyFont="1" applyBorder="1" applyAlignment="1">
      <alignment vertical="top" shrinkToFit="1"/>
    </xf>
    <xf numFmtId="176" fontId="9" fillId="0" borderId="4" xfId="2" applyNumberFormat="1" applyFont="1" applyBorder="1" applyAlignment="1" applyProtection="1">
      <alignment vertical="top" shrinkToFit="1"/>
      <protection locked="0"/>
    </xf>
  </cellXfs>
  <cellStyles count="3">
    <cellStyle name="標準" xfId="0" builtinId="0"/>
    <cellStyle name="標準 2" xfId="2" xr:uid="{B13138AC-9103-426E-840A-9D7E512779DC}"/>
    <cellStyle name="標準 3" xfId="1" xr:uid="{A6AFF12B-0A71-4DAA-BA38-07CDDC1DF07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829EAC-5F12-4B3F-8587-C62EC5B110A1}">
  <sheetPr>
    <pageSetUpPr fitToPage="1"/>
  </sheetPr>
  <dimension ref="B2:I45"/>
  <sheetViews>
    <sheetView showGridLines="0" tabSelected="1" workbookViewId="0"/>
  </sheetViews>
  <sheetFormatPr defaultRowHeight="18.75" x14ac:dyDescent="0.4"/>
  <cols>
    <col min="1" max="3" width="2.875" customWidth="1"/>
    <col min="4" max="4" width="44.375" customWidth="1"/>
    <col min="5" max="9" width="20.75" customWidth="1"/>
  </cols>
  <sheetData>
    <row r="2" spans="2:9" ht="21" x14ac:dyDescent="0.4">
      <c r="B2" s="1"/>
      <c r="C2" s="1"/>
      <c r="D2" s="1"/>
      <c r="E2" s="1"/>
      <c r="F2" s="1"/>
      <c r="G2" s="2"/>
      <c r="H2" s="3"/>
      <c r="I2" s="3" t="s">
        <v>0</v>
      </c>
    </row>
    <row r="3" spans="2:9" ht="21" x14ac:dyDescent="0.4">
      <c r="B3" s="4" t="s">
        <v>1</v>
      </c>
      <c r="C3" s="4"/>
      <c r="D3" s="4"/>
      <c r="E3" s="4"/>
      <c r="F3" s="4"/>
      <c r="G3" s="4"/>
      <c r="H3" s="4"/>
      <c r="I3" s="4"/>
    </row>
    <row r="4" spans="2:9" x14ac:dyDescent="0.4">
      <c r="B4" s="5"/>
      <c r="C4" s="5"/>
      <c r="D4" s="5"/>
      <c r="E4" s="5"/>
      <c r="F4" s="5"/>
      <c r="G4" s="5"/>
      <c r="H4" s="2"/>
      <c r="I4" s="2"/>
    </row>
    <row r="5" spans="2:9" ht="21" x14ac:dyDescent="0.4">
      <c r="B5" s="6" t="s">
        <v>2</v>
      </c>
      <c r="C5" s="6"/>
      <c r="D5" s="6"/>
      <c r="E5" s="6"/>
      <c r="F5" s="6"/>
      <c r="G5" s="6"/>
      <c r="H5" s="6"/>
      <c r="I5" s="6"/>
    </row>
    <row r="6" spans="2:9" x14ac:dyDescent="0.4">
      <c r="B6" s="7"/>
      <c r="C6" s="7"/>
      <c r="D6" s="7"/>
      <c r="E6" s="7"/>
      <c r="F6" s="7"/>
      <c r="G6" s="2"/>
      <c r="H6" s="2"/>
      <c r="I6" s="7" t="s">
        <v>3</v>
      </c>
    </row>
    <row r="7" spans="2:9" ht="28.5" x14ac:dyDescent="0.4">
      <c r="B7" s="8" t="s">
        <v>4</v>
      </c>
      <c r="C7" s="9"/>
      <c r="D7" s="10"/>
      <c r="E7" s="11" t="s">
        <v>5</v>
      </c>
      <c r="F7" s="11" t="s">
        <v>6</v>
      </c>
      <c r="G7" s="12" t="s">
        <v>7</v>
      </c>
      <c r="H7" s="12" t="s">
        <v>8</v>
      </c>
      <c r="I7" s="12" t="s">
        <v>9</v>
      </c>
    </row>
    <row r="8" spans="2:9" x14ac:dyDescent="0.4">
      <c r="B8" s="13" t="s">
        <v>10</v>
      </c>
      <c r="C8" s="13" t="s">
        <v>11</v>
      </c>
      <c r="D8" s="14" t="s">
        <v>12</v>
      </c>
      <c r="E8" s="15">
        <v>162935890</v>
      </c>
      <c r="F8" s="15"/>
      <c r="G8" s="15">
        <f>+E8+F8</f>
        <v>162935890</v>
      </c>
      <c r="H8" s="16"/>
      <c r="I8" s="15">
        <f>G8-ABS(H8)</f>
        <v>162935890</v>
      </c>
    </row>
    <row r="9" spans="2:9" x14ac:dyDescent="0.4">
      <c r="B9" s="17"/>
      <c r="C9" s="17"/>
      <c r="D9" s="18" t="s">
        <v>13</v>
      </c>
      <c r="E9" s="19">
        <v>152</v>
      </c>
      <c r="F9" s="19"/>
      <c r="G9" s="19">
        <f t="shared" ref="G9:G45" si="0">+E9+F9</f>
        <v>152</v>
      </c>
      <c r="H9" s="20"/>
      <c r="I9" s="19">
        <f t="shared" ref="I9:I44" si="1">G9-ABS(H9)</f>
        <v>152</v>
      </c>
    </row>
    <row r="10" spans="2:9" x14ac:dyDescent="0.4">
      <c r="B10" s="17"/>
      <c r="C10" s="17"/>
      <c r="D10" s="18" t="s">
        <v>14</v>
      </c>
      <c r="E10" s="19">
        <v>62480</v>
      </c>
      <c r="F10" s="19"/>
      <c r="G10" s="19">
        <f t="shared" si="0"/>
        <v>62480</v>
      </c>
      <c r="H10" s="20"/>
      <c r="I10" s="19">
        <f t="shared" si="1"/>
        <v>62480</v>
      </c>
    </row>
    <row r="11" spans="2:9" x14ac:dyDescent="0.4">
      <c r="B11" s="17"/>
      <c r="C11" s="17"/>
      <c r="D11" s="18" t="s">
        <v>15</v>
      </c>
      <c r="E11" s="19">
        <v>5700</v>
      </c>
      <c r="F11" s="19">
        <v>100</v>
      </c>
      <c r="G11" s="19">
        <f t="shared" si="0"/>
        <v>5800</v>
      </c>
      <c r="H11" s="20"/>
      <c r="I11" s="19">
        <f t="shared" si="1"/>
        <v>5800</v>
      </c>
    </row>
    <row r="12" spans="2:9" x14ac:dyDescent="0.4">
      <c r="B12" s="17"/>
      <c r="C12" s="17"/>
      <c r="D12" s="18" t="s">
        <v>16</v>
      </c>
      <c r="E12" s="19">
        <v>1886713</v>
      </c>
      <c r="F12" s="19"/>
      <c r="G12" s="19">
        <f t="shared" si="0"/>
        <v>1886713</v>
      </c>
      <c r="H12" s="21"/>
      <c r="I12" s="19">
        <f t="shared" si="1"/>
        <v>1886713</v>
      </c>
    </row>
    <row r="13" spans="2:9" x14ac:dyDescent="0.4">
      <c r="B13" s="17"/>
      <c r="C13" s="22"/>
      <c r="D13" s="23" t="s">
        <v>17</v>
      </c>
      <c r="E13" s="24">
        <f>+E8+E9+E10+E11+E12</f>
        <v>164890935</v>
      </c>
      <c r="F13" s="24">
        <f>+F8+F9+F10+F11+F12</f>
        <v>100</v>
      </c>
      <c r="G13" s="24">
        <f t="shared" si="0"/>
        <v>164891035</v>
      </c>
      <c r="H13" s="25">
        <f>+H8+H9+H10+H11+H12</f>
        <v>0</v>
      </c>
      <c r="I13" s="24">
        <f t="shared" si="1"/>
        <v>164891035</v>
      </c>
    </row>
    <row r="14" spans="2:9" x14ac:dyDescent="0.4">
      <c r="B14" s="17"/>
      <c r="C14" s="13" t="s">
        <v>18</v>
      </c>
      <c r="D14" s="18" t="s">
        <v>19</v>
      </c>
      <c r="E14" s="19">
        <v>102205675</v>
      </c>
      <c r="F14" s="19"/>
      <c r="G14" s="19">
        <f t="shared" si="0"/>
        <v>102205675</v>
      </c>
      <c r="H14" s="16"/>
      <c r="I14" s="19">
        <f t="shared" si="1"/>
        <v>102205675</v>
      </c>
    </row>
    <row r="15" spans="2:9" x14ac:dyDescent="0.4">
      <c r="B15" s="17"/>
      <c r="C15" s="17"/>
      <c r="D15" s="18" t="s">
        <v>20</v>
      </c>
      <c r="E15" s="19">
        <v>20731805</v>
      </c>
      <c r="F15" s="19"/>
      <c r="G15" s="19">
        <f t="shared" si="0"/>
        <v>20731805</v>
      </c>
      <c r="H15" s="20"/>
      <c r="I15" s="19">
        <f t="shared" si="1"/>
        <v>20731805</v>
      </c>
    </row>
    <row r="16" spans="2:9" x14ac:dyDescent="0.4">
      <c r="B16" s="17"/>
      <c r="C16" s="17"/>
      <c r="D16" s="18" t="s">
        <v>21</v>
      </c>
      <c r="E16" s="19">
        <v>16101608</v>
      </c>
      <c r="F16" s="19">
        <v>74381</v>
      </c>
      <c r="G16" s="19">
        <f t="shared" si="0"/>
        <v>16175989</v>
      </c>
      <c r="H16" s="20"/>
      <c r="I16" s="19">
        <f t="shared" si="1"/>
        <v>16175989</v>
      </c>
    </row>
    <row r="17" spans="2:9" x14ac:dyDescent="0.4">
      <c r="B17" s="17"/>
      <c r="C17" s="17"/>
      <c r="D17" s="18" t="s">
        <v>22</v>
      </c>
      <c r="E17" s="19">
        <v>152</v>
      </c>
      <c r="F17" s="19"/>
      <c r="G17" s="19">
        <f t="shared" si="0"/>
        <v>152</v>
      </c>
      <c r="H17" s="20"/>
      <c r="I17" s="19">
        <f t="shared" si="1"/>
        <v>152</v>
      </c>
    </row>
    <row r="18" spans="2:9" x14ac:dyDescent="0.4">
      <c r="B18" s="17"/>
      <c r="C18" s="17"/>
      <c r="D18" s="18" t="s">
        <v>23</v>
      </c>
      <c r="E18" s="19">
        <v>2802561</v>
      </c>
      <c r="F18" s="19"/>
      <c r="G18" s="19">
        <f t="shared" si="0"/>
        <v>2802561</v>
      </c>
      <c r="H18" s="20"/>
      <c r="I18" s="19">
        <f t="shared" si="1"/>
        <v>2802561</v>
      </c>
    </row>
    <row r="19" spans="2:9" x14ac:dyDescent="0.4">
      <c r="B19" s="17"/>
      <c r="C19" s="17"/>
      <c r="D19" s="18" t="s">
        <v>24</v>
      </c>
      <c r="E19" s="19"/>
      <c r="F19" s="19"/>
      <c r="G19" s="19">
        <f t="shared" si="0"/>
        <v>0</v>
      </c>
      <c r="H19" s="21"/>
      <c r="I19" s="19">
        <f t="shared" si="1"/>
        <v>0</v>
      </c>
    </row>
    <row r="20" spans="2:9" x14ac:dyDescent="0.4">
      <c r="B20" s="17"/>
      <c r="C20" s="22"/>
      <c r="D20" s="23" t="s">
        <v>25</v>
      </c>
      <c r="E20" s="24">
        <f>+E14+E15+E16+E17+E18+E19</f>
        <v>141841801</v>
      </c>
      <c r="F20" s="24">
        <f>+F14+F15+F16+F17+F18+F19</f>
        <v>74381</v>
      </c>
      <c r="G20" s="24">
        <f t="shared" si="0"/>
        <v>141916182</v>
      </c>
      <c r="H20" s="25">
        <f>+H14+H15+H16+H17+H18+H19</f>
        <v>0</v>
      </c>
      <c r="I20" s="24">
        <f t="shared" si="1"/>
        <v>141916182</v>
      </c>
    </row>
    <row r="21" spans="2:9" x14ac:dyDescent="0.4">
      <c r="B21" s="22"/>
      <c r="C21" s="26" t="s">
        <v>26</v>
      </c>
      <c r="D21" s="27"/>
      <c r="E21" s="28">
        <f xml:space="preserve"> +E13 - E20</f>
        <v>23049134</v>
      </c>
      <c r="F21" s="28">
        <f xml:space="preserve"> +F13 - F20</f>
        <v>-74281</v>
      </c>
      <c r="G21" s="28">
        <f t="shared" si="0"/>
        <v>22974853</v>
      </c>
      <c r="H21" s="25">
        <f xml:space="preserve"> +H13 - H20</f>
        <v>0</v>
      </c>
      <c r="I21" s="28">
        <f>I13-I20</f>
        <v>22974853</v>
      </c>
    </row>
    <row r="22" spans="2:9" x14ac:dyDescent="0.4">
      <c r="B22" s="13" t="s">
        <v>27</v>
      </c>
      <c r="C22" s="13" t="s">
        <v>11</v>
      </c>
      <c r="D22" s="18" t="s">
        <v>28</v>
      </c>
      <c r="E22" s="19">
        <v>545980</v>
      </c>
      <c r="F22" s="19"/>
      <c r="G22" s="19">
        <f t="shared" si="0"/>
        <v>545980</v>
      </c>
      <c r="H22" s="16"/>
      <c r="I22" s="19">
        <f t="shared" si="1"/>
        <v>545980</v>
      </c>
    </row>
    <row r="23" spans="2:9" x14ac:dyDescent="0.4">
      <c r="B23" s="17"/>
      <c r="C23" s="17"/>
      <c r="D23" s="18" t="s">
        <v>29</v>
      </c>
      <c r="E23" s="19"/>
      <c r="F23" s="19"/>
      <c r="G23" s="19">
        <f t="shared" si="0"/>
        <v>0</v>
      </c>
      <c r="H23" s="20"/>
      <c r="I23" s="19">
        <f t="shared" si="1"/>
        <v>0</v>
      </c>
    </row>
    <row r="24" spans="2:9" x14ac:dyDescent="0.4">
      <c r="B24" s="17"/>
      <c r="C24" s="17"/>
      <c r="D24" s="18" t="s">
        <v>30</v>
      </c>
      <c r="E24" s="19"/>
      <c r="F24" s="19"/>
      <c r="G24" s="19">
        <f t="shared" si="0"/>
        <v>0</v>
      </c>
      <c r="H24" s="20"/>
      <c r="I24" s="19">
        <f t="shared" si="1"/>
        <v>0</v>
      </c>
    </row>
    <row r="25" spans="2:9" x14ac:dyDescent="0.4">
      <c r="B25" s="17"/>
      <c r="C25" s="17"/>
      <c r="D25" s="18" t="s">
        <v>31</v>
      </c>
      <c r="E25" s="19"/>
      <c r="F25" s="19"/>
      <c r="G25" s="19">
        <f t="shared" si="0"/>
        <v>0</v>
      </c>
      <c r="H25" s="21"/>
      <c r="I25" s="19">
        <f t="shared" si="1"/>
        <v>0</v>
      </c>
    </row>
    <row r="26" spans="2:9" x14ac:dyDescent="0.4">
      <c r="B26" s="17"/>
      <c r="C26" s="22"/>
      <c r="D26" s="23" t="s">
        <v>32</v>
      </c>
      <c r="E26" s="24">
        <f>+E22+E23+E24+E25</f>
        <v>545980</v>
      </c>
      <c r="F26" s="24">
        <f>+F22+F23+F24+F25</f>
        <v>0</v>
      </c>
      <c r="G26" s="24">
        <f t="shared" si="0"/>
        <v>545980</v>
      </c>
      <c r="H26" s="25">
        <f>+H22+H23+H24+H25</f>
        <v>0</v>
      </c>
      <c r="I26" s="24">
        <f t="shared" si="1"/>
        <v>545980</v>
      </c>
    </row>
    <row r="27" spans="2:9" x14ac:dyDescent="0.4">
      <c r="B27" s="17"/>
      <c r="C27" s="13" t="s">
        <v>18</v>
      </c>
      <c r="D27" s="18" t="s">
        <v>33</v>
      </c>
      <c r="E27" s="19">
        <v>430000</v>
      </c>
      <c r="F27" s="19"/>
      <c r="G27" s="19">
        <f t="shared" si="0"/>
        <v>430000</v>
      </c>
      <c r="H27" s="16"/>
      <c r="I27" s="19">
        <f t="shared" si="1"/>
        <v>430000</v>
      </c>
    </row>
    <row r="28" spans="2:9" x14ac:dyDescent="0.4">
      <c r="B28" s="17"/>
      <c r="C28" s="17"/>
      <c r="D28" s="18" t="s">
        <v>34</v>
      </c>
      <c r="E28" s="19">
        <v>1149180</v>
      </c>
      <c r="F28" s="19"/>
      <c r="G28" s="19">
        <f t="shared" si="0"/>
        <v>1149180</v>
      </c>
      <c r="H28" s="20"/>
      <c r="I28" s="19">
        <f t="shared" si="1"/>
        <v>1149180</v>
      </c>
    </row>
    <row r="29" spans="2:9" x14ac:dyDescent="0.4">
      <c r="B29" s="17"/>
      <c r="C29" s="17"/>
      <c r="D29" s="18" t="s">
        <v>35</v>
      </c>
      <c r="E29" s="19"/>
      <c r="F29" s="19"/>
      <c r="G29" s="19">
        <f t="shared" si="0"/>
        <v>0</v>
      </c>
      <c r="H29" s="20"/>
      <c r="I29" s="19">
        <f t="shared" si="1"/>
        <v>0</v>
      </c>
    </row>
    <row r="30" spans="2:9" x14ac:dyDescent="0.4">
      <c r="B30" s="17"/>
      <c r="C30" s="17"/>
      <c r="D30" s="18" t="s">
        <v>36</v>
      </c>
      <c r="E30" s="19"/>
      <c r="F30" s="19"/>
      <c r="G30" s="19">
        <f t="shared" si="0"/>
        <v>0</v>
      </c>
      <c r="H30" s="20"/>
      <c r="I30" s="19">
        <f t="shared" si="1"/>
        <v>0</v>
      </c>
    </row>
    <row r="31" spans="2:9" x14ac:dyDescent="0.4">
      <c r="B31" s="17"/>
      <c r="C31" s="17"/>
      <c r="D31" s="18" t="s">
        <v>37</v>
      </c>
      <c r="E31" s="19">
        <v>206508</v>
      </c>
      <c r="F31" s="19"/>
      <c r="G31" s="19">
        <f t="shared" si="0"/>
        <v>206508</v>
      </c>
      <c r="H31" s="21"/>
      <c r="I31" s="19">
        <f t="shared" si="1"/>
        <v>206508</v>
      </c>
    </row>
    <row r="32" spans="2:9" x14ac:dyDescent="0.4">
      <c r="B32" s="17"/>
      <c r="C32" s="22"/>
      <c r="D32" s="23" t="s">
        <v>38</v>
      </c>
      <c r="E32" s="24">
        <f>+E27+E28+E29+E30+E31</f>
        <v>1785688</v>
      </c>
      <c r="F32" s="24">
        <f>+F27+F28+F29+F30+F31</f>
        <v>0</v>
      </c>
      <c r="G32" s="24">
        <f t="shared" si="0"/>
        <v>1785688</v>
      </c>
      <c r="H32" s="25">
        <f>+H27+H28+H29+H30+H31</f>
        <v>0</v>
      </c>
      <c r="I32" s="24">
        <f t="shared" si="1"/>
        <v>1785688</v>
      </c>
    </row>
    <row r="33" spans="2:9" x14ac:dyDescent="0.4">
      <c r="B33" s="22"/>
      <c r="C33" s="29" t="s">
        <v>39</v>
      </c>
      <c r="D33" s="27"/>
      <c r="E33" s="28">
        <f xml:space="preserve"> +E26 - E32</f>
        <v>-1239708</v>
      </c>
      <c r="F33" s="28">
        <f xml:space="preserve"> +F26 - F32</f>
        <v>0</v>
      </c>
      <c r="G33" s="28">
        <f t="shared" si="0"/>
        <v>-1239708</v>
      </c>
      <c r="H33" s="25">
        <f xml:space="preserve"> +H26 - H32</f>
        <v>0</v>
      </c>
      <c r="I33" s="28">
        <f>I26-I32</f>
        <v>-1239708</v>
      </c>
    </row>
    <row r="34" spans="2:9" x14ac:dyDescent="0.4">
      <c r="B34" s="13" t="s">
        <v>40</v>
      </c>
      <c r="C34" s="13" t="s">
        <v>11</v>
      </c>
      <c r="D34" s="18" t="s">
        <v>41</v>
      </c>
      <c r="E34" s="19">
        <v>882700</v>
      </c>
      <c r="F34" s="19"/>
      <c r="G34" s="19">
        <f t="shared" si="0"/>
        <v>882700</v>
      </c>
      <c r="H34" s="16"/>
      <c r="I34" s="19">
        <f t="shared" si="1"/>
        <v>882700</v>
      </c>
    </row>
    <row r="35" spans="2:9" x14ac:dyDescent="0.4">
      <c r="B35" s="17"/>
      <c r="C35" s="17"/>
      <c r="D35" s="18" t="s">
        <v>42</v>
      </c>
      <c r="E35" s="19"/>
      <c r="F35" s="19">
        <v>74381</v>
      </c>
      <c r="G35" s="19">
        <f t="shared" si="0"/>
        <v>74381</v>
      </c>
      <c r="H35" s="20">
        <v>-74381</v>
      </c>
      <c r="I35" s="19">
        <f t="shared" si="1"/>
        <v>0</v>
      </c>
    </row>
    <row r="36" spans="2:9" x14ac:dyDescent="0.4">
      <c r="B36" s="17"/>
      <c r="C36" s="17"/>
      <c r="D36" s="18" t="s">
        <v>43</v>
      </c>
      <c r="E36" s="19"/>
      <c r="F36" s="19"/>
      <c r="G36" s="19">
        <f t="shared" si="0"/>
        <v>0</v>
      </c>
      <c r="H36" s="21"/>
      <c r="I36" s="19">
        <f t="shared" si="1"/>
        <v>0</v>
      </c>
    </row>
    <row r="37" spans="2:9" x14ac:dyDescent="0.4">
      <c r="B37" s="17"/>
      <c r="C37" s="22"/>
      <c r="D37" s="23" t="s">
        <v>44</v>
      </c>
      <c r="E37" s="24">
        <f>+E34+E35+E36</f>
        <v>882700</v>
      </c>
      <c r="F37" s="24">
        <f>+F34+F35+F36</f>
        <v>74381</v>
      </c>
      <c r="G37" s="24">
        <f t="shared" si="0"/>
        <v>957081</v>
      </c>
      <c r="H37" s="25">
        <f>+H34+H35+H36</f>
        <v>-74381</v>
      </c>
      <c r="I37" s="24">
        <f t="shared" si="1"/>
        <v>882700</v>
      </c>
    </row>
    <row r="38" spans="2:9" x14ac:dyDescent="0.4">
      <c r="B38" s="17"/>
      <c r="C38" s="13" t="s">
        <v>18</v>
      </c>
      <c r="D38" s="18" t="s">
        <v>45</v>
      </c>
      <c r="E38" s="19">
        <v>886020</v>
      </c>
      <c r="F38" s="19"/>
      <c r="G38" s="19">
        <f t="shared" si="0"/>
        <v>886020</v>
      </c>
      <c r="H38" s="16"/>
      <c r="I38" s="19">
        <f t="shared" si="1"/>
        <v>886020</v>
      </c>
    </row>
    <row r="39" spans="2:9" x14ac:dyDescent="0.4">
      <c r="B39" s="17"/>
      <c r="C39" s="17"/>
      <c r="D39" s="30" t="s">
        <v>46</v>
      </c>
      <c r="E39" s="31">
        <v>74381</v>
      </c>
      <c r="F39" s="31"/>
      <c r="G39" s="31">
        <f t="shared" si="0"/>
        <v>74381</v>
      </c>
      <c r="H39" s="20">
        <v>-74381</v>
      </c>
      <c r="I39" s="31">
        <f t="shared" si="1"/>
        <v>0</v>
      </c>
    </row>
    <row r="40" spans="2:9" x14ac:dyDescent="0.4">
      <c r="B40" s="17"/>
      <c r="C40" s="17"/>
      <c r="D40" s="30" t="s">
        <v>47</v>
      </c>
      <c r="E40" s="31">
        <v>192167</v>
      </c>
      <c r="F40" s="31"/>
      <c r="G40" s="31">
        <f t="shared" si="0"/>
        <v>192167</v>
      </c>
      <c r="H40" s="21"/>
      <c r="I40" s="31">
        <f t="shared" si="1"/>
        <v>192167</v>
      </c>
    </row>
    <row r="41" spans="2:9" x14ac:dyDescent="0.4">
      <c r="B41" s="17"/>
      <c r="C41" s="22"/>
      <c r="D41" s="32" t="s">
        <v>48</v>
      </c>
      <c r="E41" s="33">
        <f>+E38+E39+E40</f>
        <v>1152568</v>
      </c>
      <c r="F41" s="33">
        <f>+F38+F39+F40</f>
        <v>0</v>
      </c>
      <c r="G41" s="33">
        <f t="shared" si="0"/>
        <v>1152568</v>
      </c>
      <c r="H41" s="25">
        <f>+H38+H39+H40</f>
        <v>-74381</v>
      </c>
      <c r="I41" s="33">
        <f t="shared" si="1"/>
        <v>1078187</v>
      </c>
    </row>
    <row r="42" spans="2:9" x14ac:dyDescent="0.4">
      <c r="B42" s="22"/>
      <c r="C42" s="29" t="s">
        <v>49</v>
      </c>
      <c r="D42" s="27"/>
      <c r="E42" s="28">
        <f xml:space="preserve"> +E37 - E41</f>
        <v>-269868</v>
      </c>
      <c r="F42" s="28">
        <f xml:space="preserve"> +F37 - F41</f>
        <v>74381</v>
      </c>
      <c r="G42" s="28">
        <f t="shared" si="0"/>
        <v>-195487</v>
      </c>
      <c r="H42" s="25">
        <f xml:space="preserve"> +H37 - H41</f>
        <v>0</v>
      </c>
      <c r="I42" s="28">
        <f>I37-I41</f>
        <v>-195487</v>
      </c>
    </row>
    <row r="43" spans="2:9" x14ac:dyDescent="0.4">
      <c r="B43" s="29" t="s">
        <v>50</v>
      </c>
      <c r="C43" s="26"/>
      <c r="D43" s="27"/>
      <c r="E43" s="28">
        <f xml:space="preserve"> +E21 +E33 +E42</f>
        <v>21539558</v>
      </c>
      <c r="F43" s="28">
        <f xml:space="preserve"> +F21 +F33 +F42</f>
        <v>100</v>
      </c>
      <c r="G43" s="28">
        <f t="shared" si="0"/>
        <v>21539658</v>
      </c>
      <c r="H43" s="25">
        <f xml:space="preserve"> +H21 +H33 +H42</f>
        <v>0</v>
      </c>
      <c r="I43" s="28">
        <f>I21+I33+I42</f>
        <v>21539658</v>
      </c>
    </row>
    <row r="44" spans="2:9" x14ac:dyDescent="0.4">
      <c r="B44" s="29" t="s">
        <v>51</v>
      </c>
      <c r="C44" s="26"/>
      <c r="D44" s="27"/>
      <c r="E44" s="28">
        <v>55887799</v>
      </c>
      <c r="F44" s="28">
        <v>98598</v>
      </c>
      <c r="G44" s="28">
        <f t="shared" si="0"/>
        <v>55986397</v>
      </c>
      <c r="H44" s="25"/>
      <c r="I44" s="28">
        <f t="shared" si="1"/>
        <v>55986397</v>
      </c>
    </row>
    <row r="45" spans="2:9" x14ac:dyDescent="0.4">
      <c r="B45" s="29" t="s">
        <v>52</v>
      </c>
      <c r="C45" s="26"/>
      <c r="D45" s="27"/>
      <c r="E45" s="28">
        <f xml:space="preserve"> +E43 +E44</f>
        <v>77427357</v>
      </c>
      <c r="F45" s="28">
        <f xml:space="preserve"> +F43 +F44</f>
        <v>98698</v>
      </c>
      <c r="G45" s="28">
        <f t="shared" si="0"/>
        <v>77526055</v>
      </c>
      <c r="H45" s="25">
        <f xml:space="preserve"> +H43 +H44</f>
        <v>0</v>
      </c>
      <c r="I45" s="28">
        <f>I43+I44</f>
        <v>77526055</v>
      </c>
    </row>
  </sheetData>
  <mergeCells count="12">
    <mergeCell ref="B22:B33"/>
    <mergeCell ref="C22:C26"/>
    <mergeCell ref="C27:C32"/>
    <mergeCell ref="B34:B42"/>
    <mergeCell ref="C34:C37"/>
    <mergeCell ref="C38:C41"/>
    <mergeCell ref="B3:I3"/>
    <mergeCell ref="B5:I5"/>
    <mergeCell ref="B7:D7"/>
    <mergeCell ref="B8:B21"/>
    <mergeCell ref="C8:C13"/>
    <mergeCell ref="C14:C20"/>
  </mergeCells>
  <phoneticPr fontId="1"/>
  <pageMargins left="0.7" right="0.7" top="0.75" bottom="0.75" header="0.3" footer="0.3"/>
  <pageSetup paperSize="9" fitToHeight="0" orientation="portrait" verticalDpi="0" r:id="rId1"/>
  <headerFooter>
    <oddHeader>&amp;L社会福祉法人山宮保育会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社会福祉事業</vt:lpstr>
      <vt:lpstr>社会福祉事業!Print_Titles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okamoto@sunpis.com</dc:creator>
  <cp:lastModifiedBy>okamoto@sunpis.com</cp:lastModifiedBy>
  <dcterms:created xsi:type="dcterms:W3CDTF">2024-10-15T00:20:33Z</dcterms:created>
  <dcterms:modified xsi:type="dcterms:W3CDTF">2024-10-15T00:20:33Z</dcterms:modified>
</cp:coreProperties>
</file>